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Cosine" sheetId="1" r:id="rId1"/>
    <sheet name="Finite Differences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<sst xmlns="http://schemas.openxmlformats.org/spreadsheetml/2006/main" count="24" uniqueCount="23">
  <si>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x</t>
  </si>
  <si>
    <t>y = cos(3x)+2x</t>
  </si>
  <si>
    <t>forward</t>
  </si>
  <si>
    <t>y' = -3sin(3x)+2</t>
  </si>
  <si>
    <r>
      <t xml:space="preserve">h = 0.1 = </t>
    </r>
    <r>
      <rPr>
        <sz val="10"/>
        <rFont val="Symbol"/>
        <family val="1"/>
      </rPr>
      <t>D</t>
    </r>
    <r>
      <rPr>
        <sz val="10"/>
        <rFont val="Arial"/>
        <family val="0"/>
      </rPr>
      <t>x</t>
    </r>
  </si>
  <si>
    <t>average of Forward &amp; Backward</t>
  </si>
  <si>
    <t>No experimental error in this data set!</t>
  </si>
  <si>
    <t>x=</t>
  </si>
  <si>
    <t>n</t>
  </si>
  <si>
    <t>this term</t>
  </si>
  <si>
    <t>&lt;-- Using Excel's "Cosine" function</t>
  </si>
  <si>
    <t>terms?</t>
  </si>
  <si>
    <t>x is in radians</t>
  </si>
  <si>
    <r>
      <t>cos(</t>
    </r>
    <r>
      <rPr>
        <i/>
        <sz val="12"/>
        <rFont val="Arial"/>
        <family val="2"/>
      </rPr>
      <t>x</t>
    </r>
    <r>
      <rPr>
        <sz val="12"/>
        <rFont val="Arial"/>
        <family val="0"/>
      </rPr>
      <t>)=</t>
    </r>
  </si>
  <si>
    <r>
      <t xml:space="preserve">Comparison of Different Finite Difference Expressions for </t>
    </r>
    <r>
      <rPr>
        <b/>
        <i/>
        <sz val="16"/>
        <rFont val="Arial"/>
        <family val="2"/>
      </rPr>
      <t>f</t>
    </r>
    <r>
      <rPr>
        <b/>
        <sz val="16"/>
        <rFont val="Arial"/>
        <family val="2"/>
      </rPr>
      <t>'</t>
    </r>
  </si>
  <si>
    <t>sum 0 to n</t>
  </si>
  <si>
    <t>error?</t>
  </si>
  <si>
    <r>
      <t>cos(</t>
    </r>
    <r>
      <rPr>
        <i/>
        <sz val="12"/>
        <rFont val="Arial"/>
        <family val="2"/>
      </rPr>
      <t>x</t>
    </r>
    <r>
      <rPr>
        <sz val="12"/>
        <rFont val="Arial"/>
        <family val="0"/>
      </rPr>
      <t xml:space="preserve">) </t>
    </r>
    <r>
      <rPr>
        <sz val="12"/>
        <rFont val="Symbol"/>
        <family val="1"/>
      </rPr>
      <t>»</t>
    </r>
  </si>
  <si>
    <t>y' Forward O2</t>
  </si>
  <si>
    <t>y' Forward O1</t>
  </si>
  <si>
    <t>y' Backward O1</t>
  </si>
  <si>
    <t>y' Central O2</t>
  </si>
  <si>
    <t>y' Actual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</si>
</sst>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%"/>
    <numFmt numFmtId="165" formatCode="0.000"/>
    <numFmt numFmtId="166" formatCode="0.0000"/>
    <numFmt numFmtId="167" formatCode="0.000000000"/>
    <numFmt numFmtId="168" formatCode="0.0000000000"/>
    <numFmt numFmtId="169" formatCode="0.00000000000"/>
    <numFmt numFmtId="170" formatCode="0.000000000%"/>
    <numFmt numFmtId="171" formatCode="0.00000000%"/>
    <numFmt numFmtId="172" formatCode="0.0000000%"/>
  </numFmts>
  <fonts count="14">
    <font>
      <sz val="10"/>
      <name val="Arial"/>
      <family val="0"/>
    </font>
    <font>
      <sz val="10"/>
      <name val="Symbol"/>
      <family val="1"/>
    </font>
    <font>
      <sz val="8"/>
      <name val="Arial"/>
      <family val="0"/>
    </font>
    <font>
      <sz val="14.25"/>
      <name val="Arial"/>
      <family val="0"/>
    </font>
    <font>
      <sz val="12"/>
      <name val="Arial"/>
      <family val="0"/>
    </font>
    <font>
      <i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Symbol"/>
      <family val="1"/>
    </font>
    <font>
      <b/>
      <i/>
      <sz val="14.25"/>
      <name val="Arial"/>
      <family val="2"/>
    </font>
    <font>
      <b/>
      <sz val="14.2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0" fontId="0" fillId="6" borderId="0" xfId="0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9" fontId="4" fillId="7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4" fillId="6" borderId="0" xfId="0" applyFont="1" applyFill="1" applyAlignment="1">
      <alignment horizontal="left"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10" fillId="6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Data: y = cos(3x)+2x</a:t>
            </a:r>
          </a:p>
        </c:rich>
      </c:tx>
      <c:layout>
        <c:manualLayout>
          <c:xMode val="factor"/>
          <c:yMode val="factor"/>
          <c:x val="-0.007"/>
          <c:y val="0.03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2725"/>
          <c:w val="0.938"/>
          <c:h val="0.83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'Finite Differences'!$D$4</c:f>
              <c:strCache>
                <c:ptCount val="1"/>
                <c:pt idx="0">
                  <c:v>y = cos(3x)+2x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'Finite Differences'!$C$5:$C$25</c:f>
              <c:numCach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</c:numCache>
            </c:numRef>
          </c:xVal>
          <c:yVal>
            <c:numRef>
              <c:f>'Finite Differences'!$D$5:$D$25</c:f>
              <c:numCache>
                <c:ptCount val="21"/>
                <c:pt idx="0">
                  <c:v>1</c:v>
                </c:pt>
                <c:pt idx="1">
                  <c:v>1.155336489125606</c:v>
                </c:pt>
                <c:pt idx="2">
                  <c:v>1.2253356149096781</c:v>
                </c:pt>
                <c:pt idx="3">
                  <c:v>1.2216099682706645</c:v>
                </c:pt>
                <c:pt idx="4">
                  <c:v>1.1623577544766734</c:v>
                </c:pt>
                <c:pt idx="5">
                  <c:v>1.0707372016677028</c:v>
                </c:pt>
                <c:pt idx="6">
                  <c:v>0.9727979053069131</c:v>
                </c:pt>
                <c:pt idx="7">
                  <c:v>0.8951538954001428</c:v>
                </c:pt>
                <c:pt idx="8">
                  <c:v>0.8626062844587543</c:v>
                </c:pt>
                <c:pt idx="9">
                  <c:v>0.8959278579829388</c:v>
                </c:pt>
                <c:pt idx="10">
                  <c:v>1.0100075033995546</c:v>
                </c:pt>
                <c:pt idx="11">
                  <c:v>1.2125202300911353</c:v>
                </c:pt>
                <c:pt idx="12">
                  <c:v>1.5032415836658526</c:v>
                </c:pt>
                <c:pt idx="13">
                  <c:v>1.87406769579986</c:v>
                </c:pt>
                <c:pt idx="14">
                  <c:v>2.3097391786593</c:v>
                </c:pt>
                <c:pt idx="15">
                  <c:v>2.78920420056922</c:v>
                </c:pt>
                <c:pt idx="16">
                  <c:v>3.2874989834394475</c:v>
                </c:pt>
                <c:pt idx="17">
                  <c:v>3.77797774271298</c:v>
                </c:pt>
                <c:pt idx="18">
                  <c:v>4.234692875942635</c:v>
                </c:pt>
                <c:pt idx="19">
                  <c:v>4.634712784839159</c:v>
                </c:pt>
                <c:pt idx="20">
                  <c:v>4.960170286650366</c:v>
                </c:pt>
              </c:numCache>
            </c:numRef>
          </c:yVal>
          <c:smooth val="0"/>
        </c:ser>
        <c:axId val="47311397"/>
        <c:axId val="23149390"/>
      </c:scatterChart>
      <c:valAx>
        <c:axId val="47311397"/>
        <c:scaling>
          <c:orientation val="minMax"/>
          <c:max val="2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3149390"/>
        <c:crosses val="autoZero"/>
        <c:crossBetween val="midCat"/>
        <c:dispUnits/>
      </c:valAx>
      <c:valAx>
        <c:axId val="23149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7311397"/>
        <c:crosses val="autoZero"/>
        <c:crossBetween val="midCat"/>
        <c:dispUnits/>
      </c:valAx>
      <c:spPr>
        <a:solidFill>
          <a:srgbClr val="FFFFFF"/>
        </a:solidFill>
        <a:ln w="381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205"/>
          <c:w val="0.919"/>
          <c:h val="0.89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'Finite Differences'!$G$4</c:f>
              <c:strCache>
                <c:ptCount val="1"/>
                <c:pt idx="0">
                  <c:v>y' Actual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'Finite Differences'!$F$5:$F$25</c:f>
              <c:numCach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</c:numCache>
            </c:numRef>
          </c:xVal>
          <c:yVal>
            <c:numRef>
              <c:f>'Finite Differences'!$G$5:$G$25</c:f>
              <c:numCache>
                <c:ptCount val="21"/>
                <c:pt idx="0">
                  <c:v>2</c:v>
                </c:pt>
                <c:pt idx="1">
                  <c:v>1.1134393800159812</c:v>
                </c:pt>
                <c:pt idx="2">
                  <c:v>0.30607257981489355</c:v>
                </c:pt>
                <c:pt idx="3">
                  <c:v>-0.3499807288824499</c:v>
                </c:pt>
                <c:pt idx="4">
                  <c:v>-0.7961172579016793</c:v>
                </c:pt>
                <c:pt idx="5">
                  <c:v>-0.9924849598121632</c:v>
                </c:pt>
                <c:pt idx="6">
                  <c:v>-0.9215428926345859</c:v>
                </c:pt>
                <c:pt idx="7">
                  <c:v>-0.5896280999466219</c:v>
                </c:pt>
                <c:pt idx="8">
                  <c:v>-0.026389541653451865</c:v>
                </c:pt>
                <c:pt idx="9">
                  <c:v>0.7178603592985107</c:v>
                </c:pt>
                <c:pt idx="10">
                  <c:v>1.5766399758203984</c:v>
                </c:pt>
                <c:pt idx="11">
                  <c:v>2.473237082429746</c:v>
                </c:pt>
                <c:pt idx="12">
                  <c:v>3.3275613298845563</c:v>
                </c:pt>
                <c:pt idx="13">
                  <c:v>4.063298477551922</c:v>
                </c:pt>
                <c:pt idx="14">
                  <c:v>4.614727317240764</c:v>
                </c:pt>
                <c:pt idx="15">
                  <c:v>4.932590352995291</c:v>
                </c:pt>
                <c:pt idx="16">
                  <c:v>4.988493826507522</c:v>
                </c:pt>
                <c:pt idx="17">
                  <c:v>4.777444046983197</c:v>
                </c:pt>
                <c:pt idx="18">
                  <c:v>4.318293462667961</c:v>
                </c:pt>
                <c:pt idx="19">
                  <c:v>3.652056627792915</c:v>
                </c:pt>
                <c:pt idx="20">
                  <c:v>2.8382464945967776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'Finite Differences'!$H$4</c:f>
              <c:strCache>
                <c:ptCount val="1"/>
                <c:pt idx="0">
                  <c:v>y' Forward O1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'Finite Differences'!$F$5:$F$25</c:f>
              <c:numCach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</c:numCache>
            </c:numRef>
          </c:xVal>
          <c:yVal>
            <c:numRef>
              <c:f>'Finite Differences'!$H$5:$H$25</c:f>
              <c:numCache>
                <c:ptCount val="21"/>
                <c:pt idx="0">
                  <c:v>1.5533648912560594</c:v>
                </c:pt>
                <c:pt idx="1">
                  <c:v>0.6999912578407219</c:v>
                </c:pt>
                <c:pt idx="2">
                  <c:v>-0.03725646639013647</c:v>
                </c:pt>
                <c:pt idx="3">
                  <c:v>-0.5925221379399104</c:v>
                </c:pt>
                <c:pt idx="4">
                  <c:v>-0.9162055280897063</c:v>
                </c:pt>
                <c:pt idx="5">
                  <c:v>-0.9793929636078968</c:v>
                </c:pt>
                <c:pt idx="6">
                  <c:v>-0.7764400990677034</c:v>
                </c:pt>
                <c:pt idx="7">
                  <c:v>-0.3254761094138847</c:v>
                </c:pt>
                <c:pt idx="8">
                  <c:v>0.3332157352418452</c:v>
                </c:pt>
                <c:pt idx="9">
                  <c:v>1.1407964541661575</c:v>
                </c:pt>
                <c:pt idx="10">
                  <c:v>2.025127266915807</c:v>
                </c:pt>
                <c:pt idx="11">
                  <c:v>2.907213535747173</c:v>
                </c:pt>
                <c:pt idx="12">
                  <c:v>3.708261121340075</c:v>
                </c:pt>
                <c:pt idx="13">
                  <c:v>4.356714828594397</c:v>
                </c:pt>
                <c:pt idx="14">
                  <c:v>4.7946502190992035</c:v>
                </c:pt>
                <c:pt idx="15">
                  <c:v>4.982947828702273</c:v>
                </c:pt>
                <c:pt idx="16">
                  <c:v>4.904787592735325</c:v>
                </c:pt>
                <c:pt idx="17">
                  <c:v>4.5671513322965485</c:v>
                </c:pt>
                <c:pt idx="18">
                  <c:v>4.000199088965246</c:v>
                </c:pt>
                <c:pt idx="19">
                  <c:v>3.254575018112069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'Finite Differences'!$I$4</c:f>
              <c:strCache>
                <c:ptCount val="1"/>
                <c:pt idx="0">
                  <c:v>y' Backward O1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'Finite Differences'!$F$5:$F$25</c:f>
              <c:numCach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</c:numCache>
            </c:numRef>
          </c:xVal>
          <c:yVal>
            <c:numRef>
              <c:f>'Finite Differences'!$I$5:$I$25</c:f>
              <c:numCache>
                <c:ptCount val="21"/>
                <c:pt idx="1">
                  <c:v>1.5533648912560594</c:v>
                </c:pt>
                <c:pt idx="2">
                  <c:v>0.6999912578407219</c:v>
                </c:pt>
                <c:pt idx="3">
                  <c:v>-0.03725646639013647</c:v>
                </c:pt>
                <c:pt idx="4">
                  <c:v>-0.5925221379399104</c:v>
                </c:pt>
                <c:pt idx="5">
                  <c:v>-0.9162055280897063</c:v>
                </c:pt>
                <c:pt idx="6">
                  <c:v>-0.9793929636078968</c:v>
                </c:pt>
                <c:pt idx="7">
                  <c:v>-0.7764400990677034</c:v>
                </c:pt>
                <c:pt idx="8">
                  <c:v>-0.3254761094138847</c:v>
                </c:pt>
                <c:pt idx="9">
                  <c:v>0.3332157352418452</c:v>
                </c:pt>
                <c:pt idx="10">
                  <c:v>1.1407964541661575</c:v>
                </c:pt>
                <c:pt idx="11">
                  <c:v>2.025127266915807</c:v>
                </c:pt>
                <c:pt idx="12">
                  <c:v>2.907213535747173</c:v>
                </c:pt>
                <c:pt idx="13">
                  <c:v>3.708261121340075</c:v>
                </c:pt>
                <c:pt idx="14">
                  <c:v>4.356714828594397</c:v>
                </c:pt>
                <c:pt idx="15">
                  <c:v>4.7946502190992035</c:v>
                </c:pt>
                <c:pt idx="16">
                  <c:v>4.982947828702273</c:v>
                </c:pt>
                <c:pt idx="17">
                  <c:v>4.904787592735325</c:v>
                </c:pt>
                <c:pt idx="18">
                  <c:v>4.5671513322965485</c:v>
                </c:pt>
                <c:pt idx="19">
                  <c:v>4.000199088965246</c:v>
                </c:pt>
                <c:pt idx="20">
                  <c:v>3.254575018112069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'Finite Differences'!$J$4</c:f>
              <c:strCache>
                <c:ptCount val="1"/>
                <c:pt idx="0">
                  <c:v>y' Central O2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'Finite Differences'!$F$5:$F$25</c:f>
              <c:numCach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</c:numCache>
            </c:numRef>
          </c:xVal>
          <c:yVal>
            <c:numRef>
              <c:f>'Finite Differences'!$J$5:$J$25</c:f>
              <c:numCache>
                <c:ptCount val="21"/>
                <c:pt idx="1">
                  <c:v>1.1266780745483906</c:v>
                </c:pt>
                <c:pt idx="2">
                  <c:v>0.3313673957252927</c:v>
                </c:pt>
                <c:pt idx="3">
                  <c:v>-0.3148893021650234</c:v>
                </c:pt>
                <c:pt idx="4">
                  <c:v>-0.7543638330148084</c:v>
                </c:pt>
                <c:pt idx="5">
                  <c:v>-0.9477992458488016</c:v>
                </c:pt>
                <c:pt idx="6">
                  <c:v>-0.8779165313378001</c:v>
                </c:pt>
                <c:pt idx="7">
                  <c:v>-0.550958104240794</c:v>
                </c:pt>
                <c:pt idx="8">
                  <c:v>0.003869812913980253</c:v>
                </c:pt>
                <c:pt idx="9">
                  <c:v>0.7370060947040014</c:v>
                </c:pt>
                <c:pt idx="10">
                  <c:v>1.5829618605409823</c:v>
                </c:pt>
                <c:pt idx="11">
                  <c:v>2.46617040133149</c:v>
                </c:pt>
                <c:pt idx="12">
                  <c:v>3.307737328543624</c:v>
                </c:pt>
                <c:pt idx="13">
                  <c:v>4.0324879749672355</c:v>
                </c:pt>
                <c:pt idx="14">
                  <c:v>4.5756825238468</c:v>
                </c:pt>
                <c:pt idx="15">
                  <c:v>4.888799023900738</c:v>
                </c:pt>
                <c:pt idx="16">
                  <c:v>4.9438677107187985</c:v>
                </c:pt>
                <c:pt idx="17">
                  <c:v>4.7359694625159365</c:v>
                </c:pt>
                <c:pt idx="18">
                  <c:v>4.283675210630897</c:v>
                </c:pt>
                <c:pt idx="19">
                  <c:v>3.6273870535386576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'Finite Differences'!$K$4</c:f>
              <c:strCache>
                <c:ptCount val="1"/>
                <c:pt idx="0">
                  <c:v>y' Forward O2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'Finite Differences'!$F$5:$F$25</c:f>
              <c:numCach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</c:numCache>
            </c:numRef>
          </c:xVal>
          <c:yVal>
            <c:numRef>
              <c:f>'Finite Differences'!$K$5:$K$25</c:f>
              <c:numCache>
                <c:ptCount val="21"/>
                <c:pt idx="0">
                  <c:v>1.980051707963728</c:v>
                </c:pt>
                <c:pt idx="1">
                  <c:v>1.068615119956151</c:v>
                </c:pt>
                <c:pt idx="2">
                  <c:v>0.2403763693847516</c:v>
                </c:pt>
                <c:pt idx="3">
                  <c:v>-0.4306804428650124</c:v>
                </c:pt>
                <c:pt idx="4">
                  <c:v>-0.8846118103306111</c:v>
                </c:pt>
                <c:pt idx="5">
                  <c:v>-1.0808693958779947</c:v>
                </c:pt>
                <c:pt idx="6">
                  <c:v>-1.0019220938946138</c:v>
                </c:pt>
                <c:pt idx="7">
                  <c:v>-0.6548220317417486</c:v>
                </c:pt>
                <c:pt idx="8">
                  <c:v>-0.07057462422031202</c:v>
                </c:pt>
                <c:pt idx="9">
                  <c:v>0.6986310477913338</c:v>
                </c:pt>
                <c:pt idx="10">
                  <c:v>1.5840841325001254</c:v>
                </c:pt>
                <c:pt idx="11">
                  <c:v>2.5066897429507184</c:v>
                </c:pt>
                <c:pt idx="12">
                  <c:v>3.3840342677129165</c:v>
                </c:pt>
                <c:pt idx="13">
                  <c:v>4.137747133341998</c:v>
                </c:pt>
                <c:pt idx="14">
                  <c:v>4.700501414297666</c:v>
                </c:pt>
                <c:pt idx="15">
                  <c:v>5.022027946685741</c:v>
                </c:pt>
                <c:pt idx="16">
                  <c:v>5.073605722954717</c:v>
                </c:pt>
                <c:pt idx="17">
                  <c:v>4.850627453962204</c:v>
                </c:pt>
                <c:pt idx="18">
                  <c:v>4.37301112439183</c:v>
                </c:pt>
              </c:numCache>
            </c:numRef>
          </c:yVal>
          <c:smooth val="0"/>
        </c:ser>
        <c:axId val="7017919"/>
        <c:axId val="63161272"/>
      </c:scatterChart>
      <c:valAx>
        <c:axId val="7017919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1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161272"/>
        <c:crossesAt val="-2"/>
        <c:crossBetween val="midCat"/>
        <c:dispUnits/>
      </c:valAx>
      <c:valAx>
        <c:axId val="63161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First Derivative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17919"/>
        <c:crosses val="autoZero"/>
        <c:crossBetween val="midCat"/>
        <c:dispUnits/>
      </c:valAx>
      <c:spPr>
        <a:solidFill>
          <a:srgbClr val="FFFFFF"/>
        </a:solidFill>
        <a:ln w="38100">
          <a:solidFill/>
        </a:ln>
      </c:spPr>
    </c:plotArea>
    <c:legend>
      <c:legendPos val="r"/>
      <c:layout>
        <c:manualLayout>
          <c:xMode val="edge"/>
          <c:yMode val="edge"/>
          <c:x val="0.1355"/>
          <c:y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76200</xdr:rowOff>
    </xdr:from>
    <xdr:to>
      <xdr:col>7</xdr:col>
      <xdr:colOff>161925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66675" y="1143000"/>
        <a:ext cx="3152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219075</xdr:colOff>
      <xdr:row>5</xdr:row>
      <xdr:rowOff>19050</xdr:rowOff>
    </xdr:from>
    <xdr:to>
      <xdr:col>18</xdr:col>
      <xdr:colOff>428625</xdr:colOff>
      <xdr:row>34</xdr:row>
      <xdr:rowOff>47625</xdr:rowOff>
    </xdr:to>
    <xdr:graphicFrame>
      <xdr:nvGraphicFramePr>
        <xdr:cNvPr id="2" name="Chart 2"/>
        <xdr:cNvGraphicFramePr/>
      </xdr:nvGraphicFramePr>
      <xdr:xfrm>
        <a:off x="3276600" y="923925"/>
        <a:ext cx="648652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J13" sqref="J13"/>
    </sheetView>
  </sheetViews>
  <sheetFormatPr defaultColWidth="9.140625" defaultRowHeight="12.75"/>
  <cols>
    <col min="1" max="1" width="2.140625" style="0" customWidth="1"/>
    <col min="2" max="2" width="7.421875" style="0" customWidth="1"/>
    <col min="4" max="4" width="18.421875" style="0" customWidth="1"/>
    <col min="5" max="5" width="36.8515625" style="0" customWidth="1"/>
  </cols>
  <sheetData>
    <row r="1" spans="3:4" ht="15">
      <c r="C1" s="13" t="s">
        <v>12</v>
      </c>
      <c r="D1" s="6"/>
    </row>
    <row r="2" spans="2:9" ht="15">
      <c r="B2" s="7" t="s">
        <v>7</v>
      </c>
      <c r="C2" s="12">
        <v>4</v>
      </c>
      <c r="D2" s="7" t="s">
        <v>13</v>
      </c>
      <c r="E2" s="11">
        <f>COS(C2)</f>
        <v>-0.6536436208636119</v>
      </c>
      <c r="F2" s="6" t="s">
        <v>10</v>
      </c>
      <c r="G2" s="6"/>
      <c r="H2" s="6"/>
      <c r="I2" s="6"/>
    </row>
    <row r="3" spans="2:9" ht="15.75">
      <c r="B3" s="8" t="s">
        <v>11</v>
      </c>
      <c r="C3" s="12">
        <v>6</v>
      </c>
      <c r="D3" s="7" t="s">
        <v>17</v>
      </c>
      <c r="E3" s="11">
        <f>VLOOKUP(C3,B5:E55,3,1)</f>
        <v>-0.6507594463150026</v>
      </c>
      <c r="F3" s="6" t="str">
        <f>"&lt;-- Using "&amp;TEXT(C3,"#")&amp;" terms of the infinite series"</f>
        <v>&lt;-- Using 6 terms of the infinite series</v>
      </c>
      <c r="G3" s="6"/>
      <c r="H3" s="6"/>
      <c r="I3" s="6"/>
    </row>
    <row r="4" spans="1:5" ht="15.75">
      <c r="A4" s="16"/>
      <c r="B4" s="17" t="s">
        <v>8</v>
      </c>
      <c r="C4" s="17" t="s">
        <v>9</v>
      </c>
      <c r="D4" s="17" t="s">
        <v>15</v>
      </c>
      <c r="E4" s="17" t="s">
        <v>16</v>
      </c>
    </row>
    <row r="5" spans="2:5" ht="15">
      <c r="B5" s="8">
        <v>0</v>
      </c>
      <c r="C5" s="8">
        <f aca="true" t="shared" si="0" ref="C5:C45">(-1)^B5*C$2^(2*B5)/FACT(2*B5)</f>
        <v>1</v>
      </c>
      <c r="D5" s="10">
        <f>SUM(C$5:C5)</f>
        <v>1</v>
      </c>
      <c r="E5" s="15">
        <f aca="true" t="shared" si="1" ref="E5:E45">(D5-E$2)/E$2</f>
        <v>-2.5298856564663974</v>
      </c>
    </row>
    <row r="6" spans="2:5" ht="15">
      <c r="B6" s="8">
        <v>1</v>
      </c>
      <c r="C6" s="8">
        <f t="shared" si="0"/>
        <v>-8</v>
      </c>
      <c r="D6" s="10">
        <f>SUM(C$5:C6)</f>
        <v>-7</v>
      </c>
      <c r="E6" s="15">
        <f t="shared" si="1"/>
        <v>9.709199595264783</v>
      </c>
    </row>
    <row r="7" spans="2:5" ht="15">
      <c r="B7" s="8">
        <v>2</v>
      </c>
      <c r="C7" s="8">
        <f t="shared" si="0"/>
        <v>10.666666666666666</v>
      </c>
      <c r="D7" s="10">
        <f>SUM(C$5:C7)</f>
        <v>3.666666666666666</v>
      </c>
      <c r="E7" s="15">
        <f t="shared" si="1"/>
        <v>-6.609580740376789</v>
      </c>
    </row>
    <row r="8" spans="2:5" ht="15">
      <c r="B8" s="8">
        <v>3</v>
      </c>
      <c r="C8" s="8">
        <f t="shared" si="0"/>
        <v>-5.688888888888889</v>
      </c>
      <c r="D8" s="10">
        <f>SUM(C$5:C8)</f>
        <v>-2.022222222222223</v>
      </c>
      <c r="E8" s="15">
        <f t="shared" si="1"/>
        <v>2.093768771965383</v>
      </c>
    </row>
    <row r="9" spans="2:5" ht="15">
      <c r="B9" s="8">
        <v>4</v>
      </c>
      <c r="C9" s="8">
        <f t="shared" si="0"/>
        <v>1.6253968253968254</v>
      </c>
      <c r="D9" s="10">
        <f>SUM(C$5:C9)</f>
        <v>-0.39682539682539764</v>
      </c>
      <c r="E9" s="15">
        <f t="shared" si="1"/>
        <v>-0.39290251727523784</v>
      </c>
    </row>
    <row r="10" spans="2:5" ht="15">
      <c r="B10" s="8">
        <v>5</v>
      </c>
      <c r="C10" s="8">
        <f t="shared" si="0"/>
        <v>-0.28895943562610227</v>
      </c>
      <c r="D10" s="10">
        <f>SUM(C$5:C10)</f>
        <v>-0.6857848324514999</v>
      </c>
      <c r="E10" s="15">
        <f t="shared" si="1"/>
        <v>0.04917237858976136</v>
      </c>
    </row>
    <row r="11" spans="2:5" ht="15">
      <c r="B11" s="8">
        <v>6</v>
      </c>
      <c r="C11" s="8">
        <f t="shared" si="0"/>
        <v>0.03502538613649725</v>
      </c>
      <c r="D11" s="10">
        <f>SUM(C$5:C11)</f>
        <v>-0.6507594463150026</v>
      </c>
      <c r="E11" s="15">
        <f t="shared" si="1"/>
        <v>-0.004412457272662878</v>
      </c>
    </row>
    <row r="12" spans="2:5" ht="15">
      <c r="B12" s="8">
        <v>7</v>
      </c>
      <c r="C12" s="8">
        <f t="shared" si="0"/>
        <v>-0.003079154825186571</v>
      </c>
      <c r="D12" s="10">
        <f>SUM(C$5:C12)</f>
        <v>-0.6538386011401892</v>
      </c>
      <c r="E12" s="15">
        <f t="shared" si="1"/>
        <v>0.00029829752842942006</v>
      </c>
    </row>
    <row r="13" spans="2:5" ht="15">
      <c r="B13" s="8">
        <v>8</v>
      </c>
      <c r="C13" s="8">
        <f t="shared" si="0"/>
        <v>0.0002052769883457714</v>
      </c>
      <c r="D13" s="10">
        <f>SUM(C$5:C13)</f>
        <v>-0.6536333241518434</v>
      </c>
      <c r="E13" s="15">
        <f t="shared" si="1"/>
        <v>-1.575279164347911E-05</v>
      </c>
    </row>
    <row r="14" spans="2:5" ht="15">
      <c r="B14" s="8">
        <v>9</v>
      </c>
      <c r="C14" s="8">
        <f t="shared" si="0"/>
        <v>-1.0733437299125302E-05</v>
      </c>
      <c r="D14" s="10">
        <f>SUM(C$5:C14)</f>
        <v>-0.6536440575891425</v>
      </c>
      <c r="E14" s="15">
        <f t="shared" si="1"/>
        <v>6.681401249507914E-07</v>
      </c>
    </row>
    <row r="15" spans="2:5" ht="15">
      <c r="B15" s="8">
        <v>10</v>
      </c>
      <c r="C15" s="8">
        <f t="shared" si="0"/>
        <v>4.519342020684338E-07</v>
      </c>
      <c r="D15" s="10">
        <f>SUM(C$5:C15)</f>
        <v>-0.6536436056549404</v>
      </c>
      <c r="E15" s="15">
        <f t="shared" si="1"/>
        <v>-2.3267528449631825E-08</v>
      </c>
    </row>
    <row r="16" spans="2:5" ht="15">
      <c r="B16" s="8">
        <v>11</v>
      </c>
      <c r="C16" s="8">
        <f t="shared" si="0"/>
        <v>-1.5651400937434938E-08</v>
      </c>
      <c r="D16" s="10">
        <f>SUM(C$5:C16)</f>
        <v>-0.6536436213063413</v>
      </c>
      <c r="E16" s="15">
        <f t="shared" si="1"/>
        <v>6.773253720499183E-10</v>
      </c>
    </row>
    <row r="17" spans="2:5" ht="15">
      <c r="B17" s="8">
        <v>12</v>
      </c>
      <c r="C17" s="8">
        <f t="shared" si="0"/>
        <v>4.536637952879692E-10</v>
      </c>
      <c r="D17" s="10">
        <f>SUM(C$5:C17)</f>
        <v>-0.6536436208526776</v>
      </c>
      <c r="E17" s="15">
        <f t="shared" si="1"/>
        <v>-1.6728327449262732E-11</v>
      </c>
    </row>
    <row r="18" spans="2:5" ht="15">
      <c r="B18" s="8">
        <v>13</v>
      </c>
      <c r="C18" s="8">
        <f t="shared" si="0"/>
        <v>-1.116710880708847E-11</v>
      </c>
      <c r="D18" s="10">
        <f>SUM(C$5:C18)</f>
        <v>-0.6536436208638446</v>
      </c>
      <c r="E18" s="15">
        <f t="shared" si="1"/>
        <v>3.5600859326674E-13</v>
      </c>
    </row>
    <row r="19" spans="2:5" ht="15">
      <c r="B19" s="8">
        <v>14</v>
      </c>
      <c r="C19" s="8">
        <f t="shared" si="0"/>
        <v>2.363409271341476E-13</v>
      </c>
      <c r="D19" s="10">
        <f>SUM(C$5:C19)</f>
        <v>-0.6536436208636083</v>
      </c>
      <c r="E19" s="15">
        <f t="shared" si="1"/>
        <v>-5.605097126814131E-15</v>
      </c>
    </row>
    <row r="20" spans="2:5" ht="15">
      <c r="B20" s="8">
        <v>15</v>
      </c>
      <c r="C20" s="8">
        <f t="shared" si="0"/>
        <v>-4.346499809363632E-15</v>
      </c>
      <c r="D20" s="10">
        <f>SUM(C$5:C20)</f>
        <v>-0.6536436208636126</v>
      </c>
      <c r="E20" s="15">
        <f t="shared" si="1"/>
        <v>1.0191085685116602E-15</v>
      </c>
    </row>
    <row r="21" spans="2:5" ht="15">
      <c r="B21" s="8">
        <v>16</v>
      </c>
      <c r="C21" s="8">
        <f t="shared" si="0"/>
        <v>7.010483563489731E-17</v>
      </c>
      <c r="D21" s="10">
        <f>SUM(C$5:C21)</f>
        <v>-0.6536436208636125</v>
      </c>
      <c r="E21" s="15">
        <f t="shared" si="1"/>
        <v>8.492571404263835E-16</v>
      </c>
    </row>
    <row r="22" spans="2:5" ht="15">
      <c r="B22" s="8">
        <v>17</v>
      </c>
      <c r="C22" s="8">
        <f t="shared" si="0"/>
        <v>-9.997124511215305E-19</v>
      </c>
      <c r="D22" s="10">
        <f>SUM(C$5:C22)</f>
        <v>-0.6536436208636125</v>
      </c>
      <c r="E22" s="15">
        <f t="shared" si="1"/>
        <v>8.492571404263835E-16</v>
      </c>
    </row>
    <row r="23" spans="2:5" ht="15">
      <c r="B23" s="8">
        <v>18</v>
      </c>
      <c r="C23" s="8">
        <f t="shared" si="0"/>
        <v>1.2694761284082921E-20</v>
      </c>
      <c r="D23" s="10">
        <f>SUM(C$5:C23)</f>
        <v>-0.6536436208636125</v>
      </c>
      <c r="E23" s="15">
        <f t="shared" si="1"/>
        <v>8.492571404263835E-16</v>
      </c>
    </row>
    <row r="24" spans="2:5" ht="15">
      <c r="B24" s="8">
        <v>19</v>
      </c>
      <c r="C24" s="8">
        <f t="shared" si="0"/>
        <v>-1.4446385529539603E-22</v>
      </c>
      <c r="D24" s="10">
        <f>SUM(C$5:C24)</f>
        <v>-0.6536436208636125</v>
      </c>
      <c r="E24" s="15">
        <f t="shared" si="1"/>
        <v>8.492571404263835E-16</v>
      </c>
    </row>
    <row r="25" spans="2:5" ht="15">
      <c r="B25" s="8">
        <v>20</v>
      </c>
      <c r="C25" s="8">
        <f t="shared" si="0"/>
        <v>1.4816805671322662E-24</v>
      </c>
      <c r="D25" s="10">
        <f>SUM(C$5:C25)</f>
        <v>-0.6536436208636125</v>
      </c>
      <c r="E25" s="15">
        <f t="shared" si="1"/>
        <v>8.492571404263835E-16</v>
      </c>
    </row>
    <row r="26" spans="2:5" ht="15">
      <c r="B26" s="8">
        <v>21</v>
      </c>
      <c r="C26" s="8">
        <f t="shared" si="0"/>
        <v>-1.3767066825851488E-26</v>
      </c>
      <c r="D26" s="10">
        <f>SUM(C$5:C26)</f>
        <v>-0.6536436208636125</v>
      </c>
      <c r="E26" s="15">
        <f t="shared" si="1"/>
        <v>8.492571404263835E-16</v>
      </c>
    </row>
    <row r="27" spans="2:5" ht="15">
      <c r="B27" s="8">
        <v>22</v>
      </c>
      <c r="C27" s="8">
        <f t="shared" si="0"/>
        <v>1.1642339810445233E-28</v>
      </c>
      <c r="D27" s="10">
        <f>SUM(C$5:C27)</f>
        <v>-0.6536436208636125</v>
      </c>
      <c r="E27" s="15">
        <f t="shared" si="1"/>
        <v>8.492571404263835E-16</v>
      </c>
    </row>
    <row r="28" spans="2:5" ht="15">
      <c r="B28" s="8">
        <v>23</v>
      </c>
      <c r="C28" s="8">
        <f t="shared" si="0"/>
        <v>-8.998909998411776E-31</v>
      </c>
      <c r="D28" s="10">
        <f>SUM(C$5:C28)</f>
        <v>-0.6536436208636125</v>
      </c>
      <c r="E28" s="15">
        <f t="shared" si="1"/>
        <v>8.492571404263835E-16</v>
      </c>
    </row>
    <row r="29" spans="2:5" ht="15">
      <c r="B29" s="8">
        <v>24</v>
      </c>
      <c r="C29" s="8">
        <f t="shared" si="0"/>
        <v>6.382205672632468E-33</v>
      </c>
      <c r="D29" s="10">
        <f>SUM(C$5:C29)</f>
        <v>-0.6536436208636125</v>
      </c>
      <c r="E29" s="15">
        <f t="shared" si="1"/>
        <v>8.492571404263835E-16</v>
      </c>
    </row>
    <row r="30" spans="2:5" ht="15">
      <c r="B30" s="8">
        <v>25</v>
      </c>
      <c r="C30" s="8">
        <f t="shared" si="0"/>
        <v>-4.16797105151508E-35</v>
      </c>
      <c r="D30" s="10">
        <f>SUM(C$5:C30)</f>
        <v>-0.6536436208636125</v>
      </c>
      <c r="E30" s="15">
        <f t="shared" si="1"/>
        <v>8.492571404263835E-16</v>
      </c>
    </row>
    <row r="31" spans="2:5" ht="15">
      <c r="B31" s="8">
        <v>26</v>
      </c>
      <c r="C31" s="8">
        <f t="shared" si="0"/>
        <v>2.51461300242237E-37</v>
      </c>
      <c r="D31" s="10">
        <f>SUM(C$5:C31)</f>
        <v>-0.6536436208636125</v>
      </c>
      <c r="E31" s="15">
        <f t="shared" si="1"/>
        <v>8.492571404263835E-16</v>
      </c>
    </row>
    <row r="32" spans="2:5" ht="15">
      <c r="B32" s="8">
        <v>27</v>
      </c>
      <c r="C32" s="8">
        <f t="shared" si="0"/>
        <v>-1.405793432521242E-39</v>
      </c>
      <c r="D32" s="10">
        <f>SUM(C$5:C32)</f>
        <v>-0.6536436208636125</v>
      </c>
      <c r="E32" s="15">
        <f t="shared" si="1"/>
        <v>8.492571404263835E-16</v>
      </c>
    </row>
    <row r="33" spans="2:5" ht="15">
      <c r="B33" s="8">
        <v>28</v>
      </c>
      <c r="C33" s="8">
        <f t="shared" si="0"/>
        <v>7.302823026084375E-42</v>
      </c>
      <c r="D33" s="10">
        <f>SUM(C$5:C33)</f>
        <v>-0.6536436208636125</v>
      </c>
      <c r="E33" s="15">
        <f t="shared" si="1"/>
        <v>8.492571404263835E-16</v>
      </c>
    </row>
    <row r="34" spans="2:5" ht="15">
      <c r="B34" s="8">
        <v>29</v>
      </c>
      <c r="C34" s="8">
        <f t="shared" si="0"/>
        <v>-3.534336612745007E-44</v>
      </c>
      <c r="D34" s="10">
        <f>SUM(C$5:C34)</f>
        <v>-0.6536436208636125</v>
      </c>
      <c r="E34" s="15">
        <f t="shared" si="1"/>
        <v>8.492571404263835E-16</v>
      </c>
    </row>
    <row r="35" spans="2:5" ht="15">
      <c r="B35" s="8">
        <v>30</v>
      </c>
      <c r="C35" s="8">
        <f t="shared" si="0"/>
        <v>1.597440276946896E-46</v>
      </c>
      <c r="D35" s="10">
        <f>SUM(C$5:C35)</f>
        <v>-0.6536436208636125</v>
      </c>
      <c r="E35" s="15">
        <f t="shared" si="1"/>
        <v>8.492571404263835E-16</v>
      </c>
    </row>
    <row r="36" spans="2:5" ht="15">
      <c r="B36" s="8">
        <v>31</v>
      </c>
      <c r="C36" s="8">
        <f t="shared" si="0"/>
        <v>-6.7580762641857045E-49</v>
      </c>
      <c r="D36" s="10">
        <f>SUM(C$5:C36)</f>
        <v>-0.6536436208636125</v>
      </c>
      <c r="E36" s="15">
        <f t="shared" si="1"/>
        <v>8.492571404263835E-16</v>
      </c>
    </row>
    <row r="37" spans="2:5" ht="15">
      <c r="B37" s="8">
        <v>32</v>
      </c>
      <c r="C37" s="8">
        <f t="shared" si="0"/>
        <v>2.6817762953117884E-51</v>
      </c>
      <c r="D37" s="10">
        <f>SUM(C$5:C37)</f>
        <v>-0.6536436208636125</v>
      </c>
      <c r="E37" s="15">
        <f t="shared" si="1"/>
        <v>8.492571404263835E-16</v>
      </c>
    </row>
    <row r="38" spans="2:5" ht="15">
      <c r="B38" s="8">
        <v>33</v>
      </c>
      <c r="C38" s="8">
        <f t="shared" si="0"/>
        <v>-1.0001962872957714E-53</v>
      </c>
      <c r="D38" s="10">
        <f>SUM(C$5:C38)</f>
        <v>-0.6536436208636125</v>
      </c>
      <c r="E38" s="15">
        <f t="shared" si="1"/>
        <v>8.492571404263835E-16</v>
      </c>
    </row>
    <row r="39" spans="2:5" ht="15">
      <c r="B39" s="8">
        <v>34</v>
      </c>
      <c r="C39" s="8">
        <f t="shared" si="0"/>
        <v>3.512541834225713E-56</v>
      </c>
      <c r="D39" s="10">
        <f>SUM(C$5:C39)</f>
        <v>-0.6536436208636125</v>
      </c>
      <c r="E39" s="15">
        <f t="shared" si="1"/>
        <v>8.492571404263835E-16</v>
      </c>
    </row>
    <row r="40" spans="2:5" ht="15">
      <c r="B40" s="8">
        <v>35</v>
      </c>
      <c r="C40" s="8">
        <f t="shared" si="0"/>
        <v>-1.1635749347331552E-58</v>
      </c>
      <c r="D40" s="10">
        <f>SUM(C$5:C40)</f>
        <v>-0.6536436208636125</v>
      </c>
      <c r="E40" s="15">
        <f t="shared" si="1"/>
        <v>8.492571404263835E-16</v>
      </c>
    </row>
    <row r="41" spans="2:5" ht="15">
      <c r="B41" s="8">
        <v>36</v>
      </c>
      <c r="C41" s="8">
        <f t="shared" si="0"/>
        <v>3.641862080541955E-61</v>
      </c>
      <c r="D41" s="10">
        <f>SUM(C$5:C41)</f>
        <v>-0.6536436208636125</v>
      </c>
      <c r="E41" s="15">
        <f t="shared" si="1"/>
        <v>8.492571404263835E-16</v>
      </c>
    </row>
    <row r="42" spans="2:5" ht="15">
      <c r="B42" s="8">
        <v>37</v>
      </c>
      <c r="C42" s="8">
        <f t="shared" si="0"/>
        <v>-1.0786707384056147E-63</v>
      </c>
      <c r="D42" s="10">
        <f>SUM(C$5:C42)</f>
        <v>-0.6536436208636125</v>
      </c>
      <c r="E42" s="15">
        <f t="shared" si="1"/>
        <v>8.492571404263835E-16</v>
      </c>
    </row>
    <row r="43" spans="2:5" ht="15">
      <c r="B43" s="8">
        <v>38</v>
      </c>
      <c r="C43" s="8">
        <f t="shared" si="0"/>
        <v>3.0278476867526023E-66</v>
      </c>
      <c r="D43" s="10">
        <f>SUM(C$5:C43)</f>
        <v>-0.6536436208636125</v>
      </c>
      <c r="E43" s="15">
        <f t="shared" si="1"/>
        <v>8.492571404263835E-16</v>
      </c>
    </row>
    <row r="44" spans="2:5" ht="15">
      <c r="B44" s="8">
        <v>39</v>
      </c>
      <c r="C44" s="8">
        <f t="shared" si="0"/>
        <v>-8.06619430370324E-69</v>
      </c>
      <c r="D44" s="10">
        <f>SUM(C$5:C44)</f>
        <v>-0.6536436208636125</v>
      </c>
      <c r="E44" s="15">
        <f t="shared" si="1"/>
        <v>8.492571404263835E-16</v>
      </c>
    </row>
    <row r="45" spans="2:5" ht="15">
      <c r="B45" s="8">
        <v>40</v>
      </c>
      <c r="C45" s="8">
        <f t="shared" si="0"/>
        <v>2.042074507266643E-71</v>
      </c>
      <c r="D45" s="10">
        <f>SUM(C$5:C45)</f>
        <v>-0.6536436208636125</v>
      </c>
      <c r="E45" s="15">
        <f t="shared" si="1"/>
        <v>8.492571404263835E-16</v>
      </c>
    </row>
    <row r="46" spans="2:5" ht="15">
      <c r="B46" s="8">
        <v>41</v>
      </c>
      <c r="C46" s="8">
        <f aca="true" t="shared" si="2" ref="C46:C55">(-1)^B46*C$2^(2*B46)/FACT(2*B46)</f>
        <v>-4.919179782635693E-74</v>
      </c>
      <c r="D46" s="10">
        <f>SUM(C$5:C46)</f>
        <v>-0.6536436208636125</v>
      </c>
      <c r="E46" s="15">
        <f aca="true" t="shared" si="3" ref="E46:E55">(D46-E$2)/E$2</f>
        <v>8.492571404263835E-16</v>
      </c>
    </row>
    <row r="47" spans="2:5" ht="15">
      <c r="B47" s="8">
        <v>42</v>
      </c>
      <c r="C47" s="8">
        <f t="shared" si="2"/>
        <v>1.128899548510773E-76</v>
      </c>
      <c r="D47" s="10">
        <f>SUM(C$5:C47)</f>
        <v>-0.6536436208636125</v>
      </c>
      <c r="E47" s="15">
        <f t="shared" si="3"/>
        <v>8.492571404263835E-16</v>
      </c>
    </row>
    <row r="48" spans="2:5" ht="15">
      <c r="B48" s="8">
        <v>43</v>
      </c>
      <c r="C48" s="8">
        <f t="shared" si="2"/>
        <v>-2.4709155644558635E-79</v>
      </c>
      <c r="D48" s="10">
        <f>SUM(C$5:C48)</f>
        <v>-0.6536436208636125</v>
      </c>
      <c r="E48" s="15">
        <f t="shared" si="3"/>
        <v>8.492571404263835E-16</v>
      </c>
    </row>
    <row r="49" spans="2:5" ht="15">
      <c r="B49" s="8">
        <v>44</v>
      </c>
      <c r="C49" s="8">
        <f t="shared" si="2"/>
        <v>5.163877877650711E-82</v>
      </c>
      <c r="D49" s="10">
        <f>SUM(C$5:C49)</f>
        <v>-0.6536436208636125</v>
      </c>
      <c r="E49" s="15">
        <f t="shared" si="3"/>
        <v>8.492571404263835E-16</v>
      </c>
    </row>
    <row r="50" spans="2:5" ht="15">
      <c r="B50" s="8">
        <v>45</v>
      </c>
      <c r="C50" s="8">
        <f t="shared" si="2"/>
        <v>-1.0314862177579453E-84</v>
      </c>
      <c r="D50" s="10">
        <f>SUM(C$5:C50)</f>
        <v>-0.6536436208636125</v>
      </c>
      <c r="E50" s="15">
        <f t="shared" si="3"/>
        <v>8.492571404263835E-16</v>
      </c>
    </row>
    <row r="51" spans="2:5" ht="15">
      <c r="B51" s="8">
        <v>46</v>
      </c>
      <c r="C51" s="8">
        <f t="shared" si="2"/>
        <v>1.9713066751226845E-87</v>
      </c>
      <c r="D51" s="10">
        <f>SUM(C$5:C51)</f>
        <v>-0.6536436208636125</v>
      </c>
      <c r="E51" s="15">
        <f t="shared" si="3"/>
        <v>8.492571404263835E-16</v>
      </c>
    </row>
    <row r="52" spans="2:5" ht="15">
      <c r="B52" s="8">
        <v>47</v>
      </c>
      <c r="C52" s="8">
        <f t="shared" si="2"/>
        <v>-3.6079737819678517E-90</v>
      </c>
      <c r="D52" s="10">
        <f>SUM(C$5:C52)</f>
        <v>-0.6536436208636125</v>
      </c>
      <c r="E52" s="15">
        <f t="shared" si="3"/>
        <v>8.492571404263835E-16</v>
      </c>
    </row>
    <row r="53" spans="2:5" ht="15">
      <c r="B53" s="8">
        <v>48</v>
      </c>
      <c r="C53" s="8">
        <f t="shared" si="2"/>
        <v>6.329778564855882E-93</v>
      </c>
      <c r="D53" s="10">
        <f>SUM(C$5:C53)</f>
        <v>-0.6536436208636125</v>
      </c>
      <c r="E53" s="15">
        <f t="shared" si="3"/>
        <v>8.492571404263835E-16</v>
      </c>
    </row>
    <row r="54" spans="2:5" ht="15">
      <c r="B54" s="8">
        <v>49</v>
      </c>
      <c r="C54" s="8">
        <f t="shared" si="2"/>
        <v>-1.0653950877098048E-95</v>
      </c>
      <c r="D54" s="10">
        <f>SUM(C$5:C54)</f>
        <v>-0.6536436208636125</v>
      </c>
      <c r="E54" s="15">
        <f t="shared" si="3"/>
        <v>8.492571404263835E-16</v>
      </c>
    </row>
    <row r="55" spans="2:5" ht="15">
      <c r="B55" s="8">
        <v>50</v>
      </c>
      <c r="C55" s="8">
        <f t="shared" si="2"/>
        <v>1.7218506468037247E-98</v>
      </c>
      <c r="D55" s="10">
        <f>SUM(C$5:C55)</f>
        <v>-0.6536436208636125</v>
      </c>
      <c r="E55" s="15">
        <f t="shared" si="3"/>
        <v>8.492571404263835E-16</v>
      </c>
    </row>
    <row r="56" spans="2:5" ht="15">
      <c r="B56" s="8"/>
      <c r="C56" s="8"/>
      <c r="D56" s="10"/>
      <c r="E56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M27"/>
  <sheetViews>
    <sheetView tabSelected="1" workbookViewId="0" topLeftCell="A1">
      <selection activeCell="T8" sqref="T8"/>
    </sheetView>
  </sheetViews>
  <sheetFormatPr defaultColWidth="9.140625" defaultRowHeight="12.75"/>
  <cols>
    <col min="1" max="1" width="2.7109375" style="0" customWidth="1"/>
    <col min="2" max="2" width="3.421875" style="0" customWidth="1"/>
    <col min="3" max="3" width="11.140625" style="0" customWidth="1"/>
    <col min="4" max="4" width="8.140625" style="0" customWidth="1"/>
    <col min="5" max="5" width="6.28125" style="0" customWidth="1"/>
    <col min="6" max="6" width="5.00390625" style="0" customWidth="1"/>
    <col min="12" max="12" width="2.7109375" style="0" customWidth="1"/>
  </cols>
  <sheetData>
    <row r="1" ht="20.25">
      <c r="G1" s="14" t="s">
        <v>14</v>
      </c>
    </row>
    <row r="2" ht="12.75">
      <c r="G2" t="s">
        <v>6</v>
      </c>
    </row>
    <row r="3" spans="3:11" ht="12.75">
      <c r="C3" t="s">
        <v>4</v>
      </c>
      <c r="D3" s="2">
        <v>0.1</v>
      </c>
      <c r="G3" t="s">
        <v>3</v>
      </c>
      <c r="K3" t="s">
        <v>2</v>
      </c>
    </row>
    <row r="4" spans="3:13" ht="12.75">
      <c r="C4" t="s">
        <v>0</v>
      </c>
      <c r="D4" t="s">
        <v>1</v>
      </c>
      <c r="F4" t="s">
        <v>0</v>
      </c>
      <c r="G4" t="s">
        <v>22</v>
      </c>
      <c r="H4" t="s">
        <v>19</v>
      </c>
      <c r="I4" t="s">
        <v>20</v>
      </c>
      <c r="J4" t="s">
        <v>21</v>
      </c>
      <c r="K4" t="s">
        <v>18</v>
      </c>
      <c r="M4" t="s">
        <v>5</v>
      </c>
    </row>
    <row r="5" spans="3:11" ht="12.75">
      <c r="C5" s="2">
        <v>0</v>
      </c>
      <c r="D5" s="2">
        <f>COS(3*C5)+2*C5</f>
        <v>1</v>
      </c>
      <c r="F5" s="2">
        <f>C5</f>
        <v>0</v>
      </c>
      <c r="G5" s="1">
        <f>-3*SIN(3*C5)+2</f>
        <v>2</v>
      </c>
      <c r="H5" s="3">
        <f>(D6-D5)/D$3</f>
        <v>1.5533648912560594</v>
      </c>
      <c r="I5" s="4"/>
      <c r="J5" s="4"/>
      <c r="K5" s="3">
        <f>(-1*D7+4*D6-3*D5)/(2*D$3)</f>
        <v>1.980051707963728</v>
      </c>
    </row>
    <row r="6" spans="3:13" ht="12.75">
      <c r="C6" s="2">
        <v>0.1</v>
      </c>
      <c r="D6" s="2">
        <f aca="true" t="shared" si="0" ref="D6:D25">COS(3*C6)+2*C6</f>
        <v>1.155336489125606</v>
      </c>
      <c r="F6" s="2">
        <f aca="true" t="shared" si="1" ref="F6:F25">C6</f>
        <v>0.1</v>
      </c>
      <c r="G6" s="1">
        <f aca="true" t="shared" si="2" ref="G6:G25">-3*SIN(3*C6)+2</f>
        <v>1.1134393800159812</v>
      </c>
      <c r="H6" s="3">
        <f>(D7-D6)/D$3</f>
        <v>0.6999912578407219</v>
      </c>
      <c r="I6" s="3">
        <f>(D6-D5)/D$3</f>
        <v>1.5533648912560594</v>
      </c>
      <c r="J6" s="3">
        <f>(D7-D5)/(D$3*2)</f>
        <v>1.1266780745483906</v>
      </c>
      <c r="K6" s="3">
        <f aca="true" t="shared" si="3" ref="K6:K23">(-1*D8+4*D7-3*D6)/(2*D$3)</f>
        <v>1.068615119956151</v>
      </c>
      <c r="M6" s="6">
        <f>AVERAGE(H6:I6)</f>
        <v>1.1266780745483906</v>
      </c>
    </row>
    <row r="7" spans="3:13" ht="12.75">
      <c r="C7" s="2">
        <v>0.2</v>
      </c>
      <c r="D7" s="2">
        <f t="shared" si="0"/>
        <v>1.2253356149096781</v>
      </c>
      <c r="F7" s="2">
        <f t="shared" si="1"/>
        <v>0.2</v>
      </c>
      <c r="G7" s="1">
        <f t="shared" si="2"/>
        <v>0.30607257981489355</v>
      </c>
      <c r="H7" s="3">
        <f aca="true" t="shared" si="4" ref="H7:H24">(D8-D7)/D$3</f>
        <v>-0.03725646639013647</v>
      </c>
      <c r="I7" s="3">
        <f aca="true" t="shared" si="5" ref="I7:I25">(D7-D6)/D$3</f>
        <v>0.6999912578407219</v>
      </c>
      <c r="J7" s="3">
        <f aca="true" t="shared" si="6" ref="J7:J24">(D8-D6)/(D$3*2)</f>
        <v>0.3313673957252927</v>
      </c>
      <c r="K7" s="3">
        <f t="shared" si="3"/>
        <v>0.2403763693847516</v>
      </c>
      <c r="M7" s="6">
        <f aca="true" t="shared" si="7" ref="M7:M24">AVERAGE(H7:I7)</f>
        <v>0.3313673957252927</v>
      </c>
    </row>
    <row r="8" spans="3:13" ht="12.75">
      <c r="C8" s="2">
        <v>0.3</v>
      </c>
      <c r="D8" s="2">
        <f t="shared" si="0"/>
        <v>1.2216099682706645</v>
      </c>
      <c r="F8" s="2">
        <f t="shared" si="1"/>
        <v>0.3</v>
      </c>
      <c r="G8" s="1">
        <f t="shared" si="2"/>
        <v>-0.3499807288824499</v>
      </c>
      <c r="H8" s="3">
        <f t="shared" si="4"/>
        <v>-0.5925221379399104</v>
      </c>
      <c r="I8" s="3">
        <f t="shared" si="5"/>
        <v>-0.03725646639013647</v>
      </c>
      <c r="J8" s="3">
        <f t="shared" si="6"/>
        <v>-0.3148893021650234</v>
      </c>
      <c r="K8" s="3">
        <f t="shared" si="3"/>
        <v>-0.4306804428650124</v>
      </c>
      <c r="M8" s="6">
        <f t="shared" si="7"/>
        <v>-0.3148893021650234</v>
      </c>
    </row>
    <row r="9" spans="3:13" ht="12.75">
      <c r="C9" s="2">
        <v>0.4</v>
      </c>
      <c r="D9" s="2">
        <f t="shared" si="0"/>
        <v>1.1623577544766734</v>
      </c>
      <c r="F9" s="2">
        <f t="shared" si="1"/>
        <v>0.4</v>
      </c>
      <c r="G9" s="1">
        <f t="shared" si="2"/>
        <v>-0.7961172579016793</v>
      </c>
      <c r="H9" s="3">
        <f t="shared" si="4"/>
        <v>-0.9162055280897063</v>
      </c>
      <c r="I9" s="3">
        <f t="shared" si="5"/>
        <v>-0.5925221379399104</v>
      </c>
      <c r="J9" s="3">
        <f t="shared" si="6"/>
        <v>-0.7543638330148084</v>
      </c>
      <c r="K9" s="3">
        <f t="shared" si="3"/>
        <v>-0.8846118103306111</v>
      </c>
      <c r="M9" s="6">
        <f t="shared" si="7"/>
        <v>-0.7543638330148084</v>
      </c>
    </row>
    <row r="10" spans="3:13" ht="12.75">
      <c r="C10" s="2">
        <v>0.5</v>
      </c>
      <c r="D10" s="2">
        <f t="shared" si="0"/>
        <v>1.0707372016677028</v>
      </c>
      <c r="F10" s="2">
        <f t="shared" si="1"/>
        <v>0.5</v>
      </c>
      <c r="G10" s="1">
        <f t="shared" si="2"/>
        <v>-0.9924849598121632</v>
      </c>
      <c r="H10" s="3">
        <f t="shared" si="4"/>
        <v>-0.9793929636078968</v>
      </c>
      <c r="I10" s="3">
        <f t="shared" si="5"/>
        <v>-0.9162055280897063</v>
      </c>
      <c r="J10" s="3">
        <f t="shared" si="6"/>
        <v>-0.9477992458488016</v>
      </c>
      <c r="K10" s="3">
        <f t="shared" si="3"/>
        <v>-1.0808693958779947</v>
      </c>
      <c r="M10" s="6">
        <f t="shared" si="7"/>
        <v>-0.9477992458488016</v>
      </c>
    </row>
    <row r="11" spans="3:13" ht="12.75">
      <c r="C11" s="2">
        <v>0.6</v>
      </c>
      <c r="D11" s="2">
        <f t="shared" si="0"/>
        <v>0.9727979053069131</v>
      </c>
      <c r="F11" s="2">
        <f t="shared" si="1"/>
        <v>0.6</v>
      </c>
      <c r="G11" s="1">
        <f t="shared" si="2"/>
        <v>-0.9215428926345859</v>
      </c>
      <c r="H11" s="3">
        <f t="shared" si="4"/>
        <v>-0.7764400990677034</v>
      </c>
      <c r="I11" s="3">
        <f t="shared" si="5"/>
        <v>-0.9793929636078968</v>
      </c>
      <c r="J11" s="3">
        <f t="shared" si="6"/>
        <v>-0.8779165313378001</v>
      </c>
      <c r="K11" s="3">
        <f t="shared" si="3"/>
        <v>-1.0019220938946138</v>
      </c>
      <c r="M11" s="6">
        <f t="shared" si="7"/>
        <v>-0.8779165313378001</v>
      </c>
    </row>
    <row r="12" spans="3:13" ht="12.75">
      <c r="C12" s="2">
        <v>0.7</v>
      </c>
      <c r="D12" s="2">
        <f t="shared" si="0"/>
        <v>0.8951538954001428</v>
      </c>
      <c r="F12" s="2">
        <f t="shared" si="1"/>
        <v>0.7</v>
      </c>
      <c r="G12" s="1">
        <f t="shared" si="2"/>
        <v>-0.5896280999466219</v>
      </c>
      <c r="H12" s="3">
        <f t="shared" si="4"/>
        <v>-0.3254761094138847</v>
      </c>
      <c r="I12" s="3">
        <f t="shared" si="5"/>
        <v>-0.7764400990677034</v>
      </c>
      <c r="J12" s="3">
        <f t="shared" si="6"/>
        <v>-0.550958104240794</v>
      </c>
      <c r="K12" s="3">
        <f t="shared" si="3"/>
        <v>-0.6548220317417486</v>
      </c>
      <c r="M12" s="6">
        <f t="shared" si="7"/>
        <v>-0.550958104240794</v>
      </c>
    </row>
    <row r="13" spans="3:13" ht="12.75">
      <c r="C13" s="2">
        <v>0.8</v>
      </c>
      <c r="D13" s="2">
        <f t="shared" si="0"/>
        <v>0.8626062844587543</v>
      </c>
      <c r="F13" s="2">
        <f t="shared" si="1"/>
        <v>0.8</v>
      </c>
      <c r="G13" s="1">
        <f t="shared" si="2"/>
        <v>-0.026389541653451865</v>
      </c>
      <c r="H13" s="3">
        <f t="shared" si="4"/>
        <v>0.3332157352418452</v>
      </c>
      <c r="I13" s="3">
        <f t="shared" si="5"/>
        <v>-0.3254761094138847</v>
      </c>
      <c r="J13" s="3">
        <f t="shared" si="6"/>
        <v>0.003869812913980253</v>
      </c>
      <c r="K13" s="3">
        <f t="shared" si="3"/>
        <v>-0.07057462422031202</v>
      </c>
      <c r="M13" s="6">
        <f t="shared" si="7"/>
        <v>0.003869812913980253</v>
      </c>
    </row>
    <row r="14" spans="3:13" ht="12.75">
      <c r="C14" s="2">
        <v>0.9</v>
      </c>
      <c r="D14" s="2">
        <f t="shared" si="0"/>
        <v>0.8959278579829388</v>
      </c>
      <c r="F14" s="2">
        <f t="shared" si="1"/>
        <v>0.9</v>
      </c>
      <c r="G14" s="1">
        <f t="shared" si="2"/>
        <v>0.7178603592985107</v>
      </c>
      <c r="H14" s="3">
        <f t="shared" si="4"/>
        <v>1.1407964541661575</v>
      </c>
      <c r="I14" s="3">
        <f t="shared" si="5"/>
        <v>0.3332157352418452</v>
      </c>
      <c r="J14" s="3">
        <f t="shared" si="6"/>
        <v>0.7370060947040014</v>
      </c>
      <c r="K14" s="3">
        <f t="shared" si="3"/>
        <v>0.6986310477913338</v>
      </c>
      <c r="M14" s="6">
        <f t="shared" si="7"/>
        <v>0.7370060947040014</v>
      </c>
    </row>
    <row r="15" spans="3:13" ht="12.75">
      <c r="C15" s="2">
        <v>1</v>
      </c>
      <c r="D15" s="2">
        <f t="shared" si="0"/>
        <v>1.0100075033995546</v>
      </c>
      <c r="F15" s="2">
        <f t="shared" si="1"/>
        <v>1</v>
      </c>
      <c r="G15" s="1">
        <f t="shared" si="2"/>
        <v>1.5766399758203984</v>
      </c>
      <c r="H15" s="3">
        <f t="shared" si="4"/>
        <v>2.025127266915807</v>
      </c>
      <c r="I15" s="3">
        <f t="shared" si="5"/>
        <v>1.1407964541661575</v>
      </c>
      <c r="J15" s="3">
        <f t="shared" si="6"/>
        <v>1.5829618605409823</v>
      </c>
      <c r="K15" s="3">
        <f t="shared" si="3"/>
        <v>1.5840841325001254</v>
      </c>
      <c r="M15" s="6">
        <f t="shared" si="7"/>
        <v>1.5829618605409823</v>
      </c>
    </row>
    <row r="16" spans="3:13" ht="12.75">
      <c r="C16" s="2">
        <v>1.1</v>
      </c>
      <c r="D16" s="2">
        <f t="shared" si="0"/>
        <v>1.2125202300911353</v>
      </c>
      <c r="F16" s="2">
        <f t="shared" si="1"/>
        <v>1.1</v>
      </c>
      <c r="G16" s="1">
        <f t="shared" si="2"/>
        <v>2.473237082429746</v>
      </c>
      <c r="H16" s="3">
        <f t="shared" si="4"/>
        <v>2.907213535747173</v>
      </c>
      <c r="I16" s="3">
        <f t="shared" si="5"/>
        <v>2.025127266915807</v>
      </c>
      <c r="J16" s="3">
        <f t="shared" si="6"/>
        <v>2.46617040133149</v>
      </c>
      <c r="K16" s="3">
        <f t="shared" si="3"/>
        <v>2.5066897429507184</v>
      </c>
      <c r="M16" s="6">
        <f t="shared" si="7"/>
        <v>2.46617040133149</v>
      </c>
    </row>
    <row r="17" spans="3:13" ht="12.75">
      <c r="C17" s="2">
        <v>1.2</v>
      </c>
      <c r="D17" s="2">
        <f t="shared" si="0"/>
        <v>1.5032415836658526</v>
      </c>
      <c r="F17" s="2">
        <f t="shared" si="1"/>
        <v>1.2</v>
      </c>
      <c r="G17" s="1">
        <f t="shared" si="2"/>
        <v>3.3275613298845563</v>
      </c>
      <c r="H17" s="3">
        <f t="shared" si="4"/>
        <v>3.708261121340075</v>
      </c>
      <c r="I17" s="3">
        <f t="shared" si="5"/>
        <v>2.907213535747173</v>
      </c>
      <c r="J17" s="3">
        <f t="shared" si="6"/>
        <v>3.307737328543624</v>
      </c>
      <c r="K17" s="3">
        <f t="shared" si="3"/>
        <v>3.3840342677129165</v>
      </c>
      <c r="M17" s="6">
        <f t="shared" si="7"/>
        <v>3.307737328543624</v>
      </c>
    </row>
    <row r="18" spans="3:13" ht="12.75">
      <c r="C18" s="2">
        <v>1.3</v>
      </c>
      <c r="D18" s="2">
        <f t="shared" si="0"/>
        <v>1.87406769579986</v>
      </c>
      <c r="F18" s="2">
        <f t="shared" si="1"/>
        <v>1.3</v>
      </c>
      <c r="G18" s="1">
        <f t="shared" si="2"/>
        <v>4.063298477551922</v>
      </c>
      <c r="H18" s="3">
        <f t="shared" si="4"/>
        <v>4.356714828594397</v>
      </c>
      <c r="I18" s="3">
        <f t="shared" si="5"/>
        <v>3.708261121340075</v>
      </c>
      <c r="J18" s="3">
        <f t="shared" si="6"/>
        <v>4.0324879749672355</v>
      </c>
      <c r="K18" s="3">
        <f t="shared" si="3"/>
        <v>4.137747133341998</v>
      </c>
      <c r="M18" s="6">
        <f t="shared" si="7"/>
        <v>4.0324879749672355</v>
      </c>
    </row>
    <row r="19" spans="3:13" ht="12.75">
      <c r="C19" s="2">
        <v>1.4</v>
      </c>
      <c r="D19" s="2">
        <f t="shared" si="0"/>
        <v>2.3097391786593</v>
      </c>
      <c r="F19" s="2">
        <f t="shared" si="1"/>
        <v>1.4</v>
      </c>
      <c r="G19" s="1">
        <f t="shared" si="2"/>
        <v>4.614727317240764</v>
      </c>
      <c r="H19" s="3">
        <f t="shared" si="4"/>
        <v>4.7946502190992035</v>
      </c>
      <c r="I19" s="3">
        <f t="shared" si="5"/>
        <v>4.356714828594397</v>
      </c>
      <c r="J19" s="3">
        <f t="shared" si="6"/>
        <v>4.5756825238468</v>
      </c>
      <c r="K19" s="3">
        <f t="shared" si="3"/>
        <v>4.700501414297666</v>
      </c>
      <c r="M19" s="6">
        <f t="shared" si="7"/>
        <v>4.5756825238468</v>
      </c>
    </row>
    <row r="20" spans="3:13" ht="12.75">
      <c r="C20" s="2">
        <v>1.5</v>
      </c>
      <c r="D20" s="2">
        <f t="shared" si="0"/>
        <v>2.78920420056922</v>
      </c>
      <c r="F20" s="2">
        <f t="shared" si="1"/>
        <v>1.5</v>
      </c>
      <c r="G20" s="1">
        <f t="shared" si="2"/>
        <v>4.932590352995291</v>
      </c>
      <c r="H20" s="3">
        <f t="shared" si="4"/>
        <v>4.982947828702273</v>
      </c>
      <c r="I20" s="3">
        <f t="shared" si="5"/>
        <v>4.7946502190992035</v>
      </c>
      <c r="J20" s="3">
        <f t="shared" si="6"/>
        <v>4.888799023900738</v>
      </c>
      <c r="K20" s="3">
        <f t="shared" si="3"/>
        <v>5.022027946685741</v>
      </c>
      <c r="M20" s="6">
        <f t="shared" si="7"/>
        <v>4.888799023900738</v>
      </c>
    </row>
    <row r="21" spans="3:13" ht="12.75">
      <c r="C21" s="2">
        <v>1.6</v>
      </c>
      <c r="D21" s="2">
        <f t="shared" si="0"/>
        <v>3.2874989834394475</v>
      </c>
      <c r="F21" s="2">
        <f t="shared" si="1"/>
        <v>1.6</v>
      </c>
      <c r="G21" s="1">
        <f t="shared" si="2"/>
        <v>4.988493826507522</v>
      </c>
      <c r="H21" s="3">
        <f t="shared" si="4"/>
        <v>4.904787592735325</v>
      </c>
      <c r="I21" s="3">
        <f t="shared" si="5"/>
        <v>4.982947828702273</v>
      </c>
      <c r="J21" s="3">
        <f t="shared" si="6"/>
        <v>4.9438677107187985</v>
      </c>
      <c r="K21" s="3">
        <f t="shared" si="3"/>
        <v>5.073605722954717</v>
      </c>
      <c r="M21" s="6">
        <f t="shared" si="7"/>
        <v>4.9438677107187985</v>
      </c>
    </row>
    <row r="22" spans="3:13" ht="12.75">
      <c r="C22" s="2">
        <v>1.7</v>
      </c>
      <c r="D22" s="2">
        <f t="shared" si="0"/>
        <v>3.77797774271298</v>
      </c>
      <c r="F22" s="2">
        <f t="shared" si="1"/>
        <v>1.7</v>
      </c>
      <c r="G22" s="1">
        <f t="shared" si="2"/>
        <v>4.777444046983197</v>
      </c>
      <c r="H22" s="3">
        <f t="shared" si="4"/>
        <v>4.5671513322965485</v>
      </c>
      <c r="I22" s="3">
        <f t="shared" si="5"/>
        <v>4.904787592735325</v>
      </c>
      <c r="J22" s="3">
        <f t="shared" si="6"/>
        <v>4.7359694625159365</v>
      </c>
      <c r="K22" s="3">
        <f t="shared" si="3"/>
        <v>4.850627453962204</v>
      </c>
      <c r="M22" s="6">
        <f t="shared" si="7"/>
        <v>4.7359694625159365</v>
      </c>
    </row>
    <row r="23" spans="3:13" ht="12.75">
      <c r="C23" s="2">
        <v>1.8</v>
      </c>
      <c r="D23" s="2">
        <f t="shared" si="0"/>
        <v>4.234692875942635</v>
      </c>
      <c r="F23" s="2">
        <f t="shared" si="1"/>
        <v>1.8</v>
      </c>
      <c r="G23" s="1">
        <f t="shared" si="2"/>
        <v>4.318293462667961</v>
      </c>
      <c r="H23" s="3">
        <f t="shared" si="4"/>
        <v>4.000199088965246</v>
      </c>
      <c r="I23" s="3">
        <f t="shared" si="5"/>
        <v>4.5671513322965485</v>
      </c>
      <c r="J23" s="3">
        <f t="shared" si="6"/>
        <v>4.283675210630897</v>
      </c>
      <c r="K23" s="3">
        <f t="shared" si="3"/>
        <v>4.37301112439183</v>
      </c>
      <c r="M23" s="6">
        <f t="shared" si="7"/>
        <v>4.283675210630897</v>
      </c>
    </row>
    <row r="24" spans="3:13" ht="12.75">
      <c r="C24" s="2">
        <v>1.9</v>
      </c>
      <c r="D24" s="2">
        <f t="shared" si="0"/>
        <v>4.634712784839159</v>
      </c>
      <c r="F24" s="2">
        <f t="shared" si="1"/>
        <v>1.9</v>
      </c>
      <c r="G24" s="1">
        <f t="shared" si="2"/>
        <v>3.652056627792915</v>
      </c>
      <c r="H24" s="3">
        <f t="shared" si="4"/>
        <v>3.254575018112069</v>
      </c>
      <c r="I24" s="3">
        <f t="shared" si="5"/>
        <v>4.000199088965246</v>
      </c>
      <c r="J24" s="3">
        <f t="shared" si="6"/>
        <v>3.6273870535386576</v>
      </c>
      <c r="K24" s="4"/>
      <c r="M24" s="6">
        <f t="shared" si="7"/>
        <v>3.6273870535386576</v>
      </c>
    </row>
    <row r="25" spans="3:11" ht="12.75">
      <c r="C25" s="2">
        <v>2</v>
      </c>
      <c r="D25" s="2">
        <f t="shared" si="0"/>
        <v>4.960170286650366</v>
      </c>
      <c r="F25" s="2">
        <f t="shared" si="1"/>
        <v>2</v>
      </c>
      <c r="G25" s="1">
        <f t="shared" si="2"/>
        <v>2.8382464945967776</v>
      </c>
      <c r="H25" s="4"/>
      <c r="I25" s="3">
        <f t="shared" si="5"/>
        <v>3.254575018112069</v>
      </c>
      <c r="J25" s="4"/>
      <c r="K25" s="4"/>
    </row>
    <row r="26" ht="12.75">
      <c r="K26" s="5"/>
    </row>
    <row r="27" ht="12.75">
      <c r="K27" s="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 M. Pogozelski</dc:creator>
  <cp:keywords/>
  <dc:description/>
  <cp:lastModifiedBy>Pogo</cp:lastModifiedBy>
  <dcterms:created xsi:type="dcterms:W3CDTF">2006-01-21T21:07:18Z</dcterms:created>
  <dcterms:modified xsi:type="dcterms:W3CDTF">2022-01-28T17:36:16Z</dcterms:modified>
  <cp:category/>
  <cp:version/>
  <cp:contentType/>
  <cp:contentStatus/>
</cp:coreProperties>
</file>